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osed Budget" sheetId="1" r:id="rId4"/>
    <sheet state="visible" name="Line Item Descriptions" sheetId="2" r:id="rId5"/>
  </sheets>
  <definedNames/>
  <calcPr/>
  <extLst>
    <ext uri="GoogleSheetsCustomDataVersion2">
      <go:sheetsCustomData xmlns:go="http://customooxmlschemas.google.com/" r:id="rId6" roundtripDataChecksum="kH0p+p7DGxy0smB15+eAcA8FRUYvr5/+Yzpfm7jQOZw="/>
    </ext>
  </extLst>
</workbook>
</file>

<file path=xl/sharedStrings.xml><?xml version="1.0" encoding="utf-8"?>
<sst xmlns="http://schemas.openxmlformats.org/spreadsheetml/2006/main" count="123" uniqueCount="104">
  <si>
    <t>Rockhill PTO</t>
  </si>
  <si>
    <t>SY2025-2026 Budget</t>
  </si>
  <si>
    <t>Line Item #</t>
  </si>
  <si>
    <t>Budgeted Income</t>
  </si>
  <si>
    <t>Budgeted Expenses</t>
  </si>
  <si>
    <r>
      <rPr>
        <rFont val="Times New Roman"/>
        <color theme="1"/>
        <sz val="11.0"/>
      </rPr>
      <t>Budgeted Profit/</t>
    </r>
    <r>
      <rPr>
        <rFont val="Times New Roman"/>
        <color rgb="FFFF0000"/>
        <sz val="11.0"/>
      </rPr>
      <t>Loss</t>
    </r>
  </si>
  <si>
    <t>1</t>
  </si>
  <si>
    <t xml:space="preserve">Student Philanthropy </t>
  </si>
  <si>
    <t>2</t>
  </si>
  <si>
    <t>Auditing/Taxes</t>
  </si>
  <si>
    <t>3</t>
  </si>
  <si>
    <t>School Enrichment</t>
  </si>
  <si>
    <t>6</t>
  </si>
  <si>
    <t>Bingo Night</t>
  </si>
  <si>
    <t>7</t>
  </si>
  <si>
    <t>Library Fund</t>
  </si>
  <si>
    <t>8</t>
  </si>
  <si>
    <t>Booster-thon Fundraiser</t>
  </si>
  <si>
    <t>11</t>
  </si>
  <si>
    <t>Cash Box</t>
  </si>
  <si>
    <t>13</t>
  </si>
  <si>
    <t>Community &amp; Cultural Events</t>
  </si>
  <si>
    <t>14</t>
  </si>
  <si>
    <t>Movie License</t>
  </si>
  <si>
    <t>15</t>
  </si>
  <si>
    <t>Halloween Monster Mash</t>
  </si>
  <si>
    <t>16</t>
  </si>
  <si>
    <t>Holiday Shop &amp; Vendor Event</t>
  </si>
  <si>
    <t>17</t>
  </si>
  <si>
    <t>Spring Carnival</t>
  </si>
  <si>
    <t>18</t>
  </si>
  <si>
    <t>Grade Level Account</t>
  </si>
  <si>
    <t>20</t>
  </si>
  <si>
    <t>Fundraisers - other</t>
  </si>
  <si>
    <t>21</t>
  </si>
  <si>
    <t>Habitat / Courtyards</t>
  </si>
  <si>
    <t>22</t>
  </si>
  <si>
    <t>Interest Earned</t>
  </si>
  <si>
    <t>25</t>
  </si>
  <si>
    <t>Miscellaneous</t>
  </si>
  <si>
    <t>27</t>
  </si>
  <si>
    <t>Office Supplies</t>
  </si>
  <si>
    <t>29</t>
  </si>
  <si>
    <t>Southern Copier Warranty Laminator</t>
  </si>
  <si>
    <t>30</t>
  </si>
  <si>
    <t>After-School Socials</t>
  </si>
  <si>
    <t>31</t>
  </si>
  <si>
    <t>Spirit Store</t>
  </si>
  <si>
    <t>32</t>
  </si>
  <si>
    <t>Spirit Nights</t>
  </si>
  <si>
    <t>33</t>
  </si>
  <si>
    <t>Staff Appreciation</t>
  </si>
  <si>
    <t>34</t>
  </si>
  <si>
    <t>Student Council</t>
  </si>
  <si>
    <t>35</t>
  </si>
  <si>
    <t>Volunteer Appreciation</t>
  </si>
  <si>
    <t>38</t>
  </si>
  <si>
    <t>Yearbooks</t>
  </si>
  <si>
    <t>39</t>
  </si>
  <si>
    <t xml:space="preserve">Student Appreciation </t>
  </si>
  <si>
    <t>40</t>
  </si>
  <si>
    <t>OSOB/ Vending Machine</t>
  </si>
  <si>
    <t>Beginning Cash</t>
  </si>
  <si>
    <t>Profit/Loss Projection</t>
  </si>
  <si>
    <t>Cash Balance</t>
  </si>
  <si>
    <t>Gift Card Available Fund</t>
  </si>
  <si>
    <t>Student Philanthropy</t>
  </si>
  <si>
    <t>Family in Need Fund @ $500</t>
  </si>
  <si>
    <t>Auditing/ Taxes</t>
  </si>
  <si>
    <t>Includes Taxes, Auditing, OCRP fees</t>
  </si>
  <si>
    <t>Grade level and club grants (ex: UFLI books, bee viewer, etc) @ $1,200, Math subscription @ $100, Assemblies, after school clubs. @ $3,000</t>
  </si>
  <si>
    <t>Bingo Nights</t>
  </si>
  <si>
    <t>Includes adjusted income/expenditures based off of 24/25 income and expenditures - includes $100 for Bingo Caller, per event</t>
  </si>
  <si>
    <t>Includes RES profit from book fair and any outgoing expenditures</t>
  </si>
  <si>
    <t>Booster-Thon Fundraiser</t>
  </si>
  <si>
    <t>Includes adjusted income/expenditures based off of 24/25 income and expenditures/one $25k furniture purchase at end of year</t>
  </si>
  <si>
    <t xml:space="preserve">Includes equivalent income and expenditures </t>
  </si>
  <si>
    <t>Community and Cultural Events</t>
  </si>
  <si>
    <t>Includes Kindergarten ice cream social @ $100, 5th Grade donuts @ $150, Military appreciation donuts @ $100, Rocky dry cleaning @ $100, Cavalier Skating Night @ $500, $1000 DARE shirts, $150 for membership drive</t>
  </si>
  <si>
    <t>Includes 1 annual fee for use of movies</t>
  </si>
  <si>
    <t>Includes $1200 in expenses with the expected income of $2,000. Includes $100 for DJ</t>
  </si>
  <si>
    <t>Includes estimated income/expenditures based on 24/25, Includes $200 for Student Sponsorships, $4,100 for payment to Fun Services. Income based on 23 vendors ~ $550, $6,500 deposit, $500 other payouts/POS</t>
  </si>
  <si>
    <t>Includes adjusted income/expenditures based off of 23/24/25 income and expenditures, to include Carnival staff shirts for Executive Committee, income is from Sponsorships, Vendor Fees, and Silent Auction basket profit. Includes $100 for DJ</t>
  </si>
  <si>
    <t>Includes all grade level specific income/expenditures (equal income and outgoing), grade level expenses such as graduation, grade level social fundraisiers</t>
  </si>
  <si>
    <t>Fundraisers - Other</t>
  </si>
  <si>
    <t>Includes Membership fees, Charleston Wrap, miscellaneous donations, EPI kits ($574.77), other fundraisers, box tops, returned checks</t>
  </si>
  <si>
    <t>Habitat</t>
  </si>
  <si>
    <t>Includes courtyard and habitat expenses</t>
  </si>
  <si>
    <t>Includes any interest earned from checking account</t>
  </si>
  <si>
    <t>Includes any expenses or income not explained by other line items @$750 (e.g. new games for events or other purchases that will be used at more than one event throughout the year)</t>
  </si>
  <si>
    <t>Includes monthly amazon prime membership, wristbands, canva annual subscription, stamps, checks, wix membership, blue printing paper, etc.</t>
  </si>
  <si>
    <t>Southern Copier Warranty</t>
  </si>
  <si>
    <t>Includes 1 annual fee for lamination contract</t>
  </si>
  <si>
    <t>Includes adjusted income/expenditures for Valentine's after-school social @ $250 in expenses . Includes $100 for DJ</t>
  </si>
  <si>
    <t>Includes adjusted income/expenditures based on 24/25 income and expenditures</t>
  </si>
  <si>
    <t>Income from Spirit Night fundraisers</t>
  </si>
  <si>
    <t>Includes staff spiritwear $2000, $3,700 for teacher appreciation week, end of year banquet, lunches/ dinners, etc.</t>
  </si>
  <si>
    <t>Includes expenses for volunteer appreciation events, Committee Shirts @$350, snacks @$150 for meetings, $150 for end-of-year appr event, calendar magnets/swag @$250, $50 misc</t>
  </si>
  <si>
    <t>Yearbook</t>
  </si>
  <si>
    <t>Includes increase in cost to ensure equal income and expenditure</t>
  </si>
  <si>
    <t>Student Appreciation</t>
  </si>
  <si>
    <t>Includes trinkets and other purchases specifically for distribution to students such birthday items</t>
  </si>
  <si>
    <t>Includes One School One Book purchases @ $4000. $500 for vending machine</t>
  </si>
  <si>
    <t>Add a column to list what each expenditure is for in these line items. E.g.: Creative products - DARE Shirts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</si>
</sst>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"/>
    <numFmt numFmtId="166" formatCode="&quot;$&quot;#,##0.00_);[Red]\(&quot;$&quot;#,##0.00\)"/>
  </numFmts>
  <fonts count="14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sz val="11.0"/>
      <color theme="1"/>
      <name val="Times New Roman"/>
    </font>
    <font>
      <sz val="10.0"/>
      <color rgb="FF000000"/>
      <name val="Times New Roman"/>
    </font>
    <font>
      <sz val="11.0"/>
      <color rgb="FFFF0000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color theme="1"/>
      <name val="Arial"/>
    </font>
    <font>
      <b/>
      <sz val="11.0"/>
      <color theme="1"/>
      <name val="Times New Roman"/>
    </font>
    <font>
      <b/>
      <sz val="11.0"/>
      <color rgb="FFFF0000"/>
      <name val="Times New Roman"/>
    </font>
    <font>
      <b/>
      <sz val="13.0"/>
      <color theme="1"/>
      <name val="Times New Roman"/>
    </font>
    <font>
      <sz val="13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shrinkToFit="0" wrapText="1"/>
    </xf>
    <xf borderId="8" fillId="0" fontId="3" numFmtId="0" xfId="0" applyBorder="1" applyFont="1"/>
    <xf borderId="9" fillId="0" fontId="3" numFmtId="165" xfId="0" applyAlignment="1" applyBorder="1" applyFont="1" applyNumberFormat="1">
      <alignment horizontal="center" shrinkToFit="0" wrapText="1"/>
    </xf>
    <xf borderId="8" fillId="0" fontId="5" numFmtId="165" xfId="0" applyAlignment="1" applyBorder="1" applyFont="1" applyNumberFormat="1">
      <alignment horizontal="center" shrinkToFit="0" wrapText="1"/>
    </xf>
    <xf borderId="7" fillId="0" fontId="3" numFmtId="164" xfId="0" applyAlignment="1" applyBorder="1" applyFont="1" applyNumberFormat="1">
      <alignment horizontal="right" shrinkToFit="0" wrapText="1"/>
    </xf>
    <xf borderId="9" fillId="0" fontId="6" numFmtId="0" xfId="0" applyAlignment="1" applyBorder="1" applyFont="1">
      <alignment horizontal="center" shrinkToFit="0" wrapText="1"/>
    </xf>
    <xf borderId="10" fillId="0" fontId="3" numFmtId="0" xfId="0" applyAlignment="1" applyBorder="1" applyFont="1">
      <alignment shrinkToFit="0" vertical="bottom" wrapText="1"/>
    </xf>
    <xf borderId="10" fillId="0" fontId="3" numFmtId="166" xfId="0" applyAlignment="1" applyBorder="1" applyFont="1" applyNumberFormat="1">
      <alignment horizontal="right" shrinkToFit="0" vertical="bottom" wrapText="1"/>
    </xf>
    <xf borderId="11" fillId="0" fontId="5" numFmtId="166" xfId="0" applyAlignment="1" applyBorder="1" applyFont="1" applyNumberFormat="1">
      <alignment horizontal="right" shrinkToFit="0" vertical="bottom" wrapText="1"/>
    </xf>
    <xf borderId="0" fillId="0" fontId="3" numFmtId="165" xfId="0" applyFont="1" applyNumberFormat="1"/>
    <xf borderId="11" fillId="0" fontId="3" numFmtId="166" xfId="0" applyAlignment="1" applyBorder="1" applyFont="1" applyNumberFormat="1">
      <alignment horizontal="right" shrinkToFit="0" vertical="bottom" wrapText="1"/>
    </xf>
    <xf borderId="12" fillId="0" fontId="3" numFmtId="0" xfId="0" applyAlignment="1" applyBorder="1" applyFont="1">
      <alignment shrinkToFit="0" vertical="bottom" wrapText="1"/>
    </xf>
    <xf borderId="13" fillId="0" fontId="7" numFmtId="3" xfId="0" applyAlignment="1" applyBorder="1" applyFont="1" applyNumberFormat="1">
      <alignment horizontal="center"/>
    </xf>
    <xf borderId="12" fillId="0" fontId="3" numFmtId="4" xfId="0" applyAlignment="1" applyBorder="1" applyFont="1" applyNumberFormat="1">
      <alignment vertical="bottom"/>
    </xf>
    <xf borderId="9" fillId="0" fontId="8" numFmtId="0" xfId="0" applyAlignment="1" applyBorder="1" applyFont="1">
      <alignment horizontal="center"/>
    </xf>
    <xf borderId="9" fillId="0" fontId="3" numFmtId="0" xfId="0" applyBorder="1" applyFont="1"/>
    <xf borderId="12" fillId="0" fontId="9" numFmtId="4" xfId="0" applyAlignment="1" applyBorder="1" applyFont="1" applyNumberFormat="1">
      <alignment vertical="bottom"/>
    </xf>
    <xf borderId="12" fillId="0" fontId="10" numFmtId="166" xfId="0" applyAlignment="1" applyBorder="1" applyFont="1" applyNumberFormat="1">
      <alignment horizontal="right" vertical="bottom"/>
    </xf>
    <xf borderId="12" fillId="0" fontId="11" numFmtId="166" xfId="0" applyAlignment="1" applyBorder="1" applyFont="1" applyNumberFormat="1">
      <alignment horizontal="right" vertical="bottom"/>
    </xf>
    <xf borderId="14" fillId="0" fontId="9" numFmtId="166" xfId="0" applyAlignment="1" applyBorder="1" applyFont="1" applyNumberFormat="1">
      <alignment vertical="bottom"/>
    </xf>
    <xf borderId="0" fillId="0" fontId="10" numFmtId="165" xfId="0" applyFont="1" applyNumberFormat="1"/>
    <xf borderId="0" fillId="0" fontId="11" numFmtId="165" xfId="0" applyFont="1" applyNumberFormat="1"/>
    <xf borderId="10" fillId="0" fontId="12" numFmtId="166" xfId="0" applyAlignment="1" applyBorder="1" applyFont="1" applyNumberFormat="1">
      <alignment horizontal="right"/>
    </xf>
    <xf borderId="0" fillId="0" fontId="3" numFmtId="165" xfId="0" applyAlignment="1" applyFont="1" applyNumberFormat="1">
      <alignment horizontal="right"/>
    </xf>
    <xf borderId="0" fillId="0" fontId="5" numFmtId="165" xfId="0" applyAlignment="1" applyFont="1" applyNumberFormat="1">
      <alignment horizontal="right"/>
    </xf>
    <xf borderId="10" fillId="0" fontId="3" numFmtId="166" xfId="0" applyAlignment="1" applyBorder="1" applyFont="1" applyNumberFormat="1">
      <alignment horizontal="right"/>
    </xf>
    <xf borderId="0" fillId="0" fontId="3" numFmtId="164" xfId="0" applyFont="1" applyNumberFormat="1"/>
    <xf borderId="0" fillId="0" fontId="3" numFmtId="0" xfId="0" applyAlignment="1" applyFont="1">
      <alignment shrinkToFit="0" wrapText="1"/>
    </xf>
    <xf borderId="4" fillId="0" fontId="13" numFmtId="0" xfId="0" applyAlignment="1" applyBorder="1" applyFont="1">
      <alignment horizontal="center" vertical="center"/>
    </xf>
    <xf borderId="5" fillId="0" fontId="13" numFmtId="0" xfId="0" applyAlignment="1" applyBorder="1" applyFont="1">
      <alignment horizontal="center" vertical="center"/>
    </xf>
    <xf borderId="15" fillId="0" fontId="3" numFmtId="0" xfId="0" applyAlignment="1" applyBorder="1" applyFont="1">
      <alignment shrinkToFit="0" wrapText="1"/>
    </xf>
    <xf borderId="16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7" fillId="0" fontId="3" numFmtId="0" xfId="0" applyAlignment="1" applyBorder="1" applyFont="1">
      <alignment shrinkToFit="0" wrapText="1"/>
    </xf>
    <xf borderId="6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8" fillId="0" fontId="3" numFmtId="0" xfId="0" applyAlignment="1" applyBorder="1" applyFont="1">
      <alignment shrinkToFit="0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19" fillId="2" fontId="3" numFmtId="0" xfId="0" applyAlignment="1" applyBorder="1" applyFill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32.13"/>
    <col customWidth="1" min="3" max="4" width="12.5"/>
    <col customWidth="1" min="5" max="5" width="14.13"/>
    <col customWidth="1" min="6" max="26" width="12.5"/>
  </cols>
  <sheetData>
    <row r="1" ht="15.7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ht="15.75" customHeight="1">
      <c r="A2" s="6" t="s">
        <v>1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ht="30.0" customHeight="1">
      <c r="A3" s="9" t="s">
        <v>2</v>
      </c>
      <c r="B3" s="10"/>
      <c r="C3" s="11" t="s">
        <v>3</v>
      </c>
      <c r="D3" s="12" t="s">
        <v>4</v>
      </c>
      <c r="E3" s="13" t="s">
        <v>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ht="15.75" customHeight="1">
      <c r="A4" s="14" t="s">
        <v>6</v>
      </c>
      <c r="B4" s="15" t="s">
        <v>7</v>
      </c>
      <c r="C4" s="16">
        <v>0.0</v>
      </c>
      <c r="D4" s="16">
        <v>500.0</v>
      </c>
      <c r="E4" s="17">
        <f t="shared" ref="E4:E31" si="1">C4-D4</f>
        <v>-500</v>
      </c>
      <c r="F4" s="1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ht="15.75" customHeight="1">
      <c r="A5" s="14" t="s">
        <v>8</v>
      </c>
      <c r="B5" s="15" t="s">
        <v>9</v>
      </c>
      <c r="C5" s="16">
        <v>0.0</v>
      </c>
      <c r="D5" s="16">
        <v>940.0</v>
      </c>
      <c r="E5" s="17">
        <f t="shared" si="1"/>
        <v>-940</v>
      </c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</row>
    <row r="6" ht="15.75" customHeight="1">
      <c r="A6" s="14" t="s">
        <v>10</v>
      </c>
      <c r="B6" s="15" t="s">
        <v>11</v>
      </c>
      <c r="C6" s="16">
        <v>0.0</v>
      </c>
      <c r="D6" s="16">
        <f>1200+3000+100</f>
        <v>4300</v>
      </c>
      <c r="E6" s="17">
        <f t="shared" si="1"/>
        <v>-4300</v>
      </c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ht="15.75" customHeight="1">
      <c r="A7" s="14" t="s">
        <v>12</v>
      </c>
      <c r="B7" s="15" t="s">
        <v>13</v>
      </c>
      <c r="C7" s="16">
        <v>4400.0</v>
      </c>
      <c r="D7" s="16">
        <v>2000.0</v>
      </c>
      <c r="E7" s="19">
        <f t="shared" si="1"/>
        <v>2400</v>
      </c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</row>
    <row r="8" ht="15.75" customHeight="1">
      <c r="A8" s="14" t="s">
        <v>14</v>
      </c>
      <c r="B8" s="15" t="s">
        <v>15</v>
      </c>
      <c r="C8" s="16">
        <v>7500.0</v>
      </c>
      <c r="D8" s="16">
        <v>7500.0</v>
      </c>
      <c r="E8" s="19">
        <f t="shared" si="1"/>
        <v>0</v>
      </c>
      <c r="F8" s="1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</row>
    <row r="9" ht="15.75" customHeight="1">
      <c r="A9" s="14" t="s">
        <v>16</v>
      </c>
      <c r="B9" s="15" t="s">
        <v>17</v>
      </c>
      <c r="C9" s="16">
        <v>59800.0</v>
      </c>
      <c r="D9" s="16">
        <f>25000+27000</f>
        <v>52000</v>
      </c>
      <c r="E9" s="19">
        <f t="shared" si="1"/>
        <v>7800</v>
      </c>
      <c r="F9" s="1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</row>
    <row r="10" ht="15.75" customHeight="1">
      <c r="A10" s="14" t="s">
        <v>18</v>
      </c>
      <c r="B10" s="15" t="s">
        <v>19</v>
      </c>
      <c r="C10" s="16">
        <v>3000.0</v>
      </c>
      <c r="D10" s="16">
        <v>3000.0</v>
      </c>
      <c r="E10" s="19">
        <f t="shared" si="1"/>
        <v>0</v>
      </c>
      <c r="F10" s="1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</row>
    <row r="11" ht="15.75" customHeight="1">
      <c r="A11" s="14" t="s">
        <v>20</v>
      </c>
      <c r="B11" s="15" t="s">
        <v>21</v>
      </c>
      <c r="C11" s="16">
        <v>0.0</v>
      </c>
      <c r="D11" s="16">
        <f>100+150+100+100+500+1000+150</f>
        <v>2100</v>
      </c>
      <c r="E11" s="17">
        <f t="shared" si="1"/>
        <v>-2100</v>
      </c>
      <c r="F11" s="1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</row>
    <row r="12" ht="15.75" customHeight="1">
      <c r="A12" s="14" t="s">
        <v>22</v>
      </c>
      <c r="B12" s="15" t="s">
        <v>23</v>
      </c>
      <c r="C12" s="16">
        <v>0.0</v>
      </c>
      <c r="D12" s="16">
        <v>560.0</v>
      </c>
      <c r="E12" s="17">
        <f t="shared" si="1"/>
        <v>-560</v>
      </c>
      <c r="F12" s="1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</row>
    <row r="13" ht="15.75" customHeight="1">
      <c r="A13" s="14" t="s">
        <v>24</v>
      </c>
      <c r="B13" s="15" t="s">
        <v>25</v>
      </c>
      <c r="C13" s="16">
        <v>2000.0</v>
      </c>
      <c r="D13" s="16">
        <v>1200.0</v>
      </c>
      <c r="E13" s="19">
        <f t="shared" si="1"/>
        <v>800</v>
      </c>
      <c r="F13" s="1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</row>
    <row r="14" ht="15.75" customHeight="1">
      <c r="A14" s="14" t="s">
        <v>26</v>
      </c>
      <c r="B14" s="15" t="s">
        <v>27</v>
      </c>
      <c r="C14" s="16">
        <f>550+6500+500</f>
        <v>7550</v>
      </c>
      <c r="D14" s="16">
        <f>4100+200</f>
        <v>4300</v>
      </c>
      <c r="E14" s="19">
        <f t="shared" si="1"/>
        <v>3250</v>
      </c>
      <c r="F14" s="1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</row>
    <row r="15" ht="15.75" customHeight="1">
      <c r="A15" s="14" t="s">
        <v>28</v>
      </c>
      <c r="B15" s="15" t="s">
        <v>29</v>
      </c>
      <c r="C15" s="16">
        <v>2600.0</v>
      </c>
      <c r="D15" s="16">
        <v>4500.0</v>
      </c>
      <c r="E15" s="17">
        <f t="shared" si="1"/>
        <v>-1900</v>
      </c>
      <c r="F15" s="1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</row>
    <row r="16" ht="15.75" customHeight="1">
      <c r="A16" s="14" t="s">
        <v>30</v>
      </c>
      <c r="B16" s="15" t="s">
        <v>31</v>
      </c>
      <c r="C16" s="16">
        <v>100.0</v>
      </c>
      <c r="D16" s="16">
        <v>100.0</v>
      </c>
      <c r="E16" s="19">
        <f t="shared" si="1"/>
        <v>0</v>
      </c>
      <c r="F16" s="1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/>
    </row>
    <row r="17" ht="15.75" customHeight="1">
      <c r="A17" s="14" t="s">
        <v>32</v>
      </c>
      <c r="B17" s="15" t="s">
        <v>33</v>
      </c>
      <c r="C17" s="16">
        <v>3700.0</v>
      </c>
      <c r="D17" s="16">
        <v>574.77</v>
      </c>
      <c r="E17" s="19">
        <f t="shared" si="1"/>
        <v>3125.23</v>
      </c>
      <c r="F17" s="1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"/>
    </row>
    <row r="18" ht="15.75" customHeight="1">
      <c r="A18" s="14" t="s">
        <v>34</v>
      </c>
      <c r="B18" s="15" t="s">
        <v>35</v>
      </c>
      <c r="C18" s="16">
        <v>0.0</v>
      </c>
      <c r="D18" s="16">
        <v>200.0</v>
      </c>
      <c r="E18" s="17">
        <f t="shared" si="1"/>
        <v>-200</v>
      </c>
      <c r="F18" s="1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/>
    </row>
    <row r="19" ht="15.75" customHeight="1">
      <c r="A19" s="14" t="s">
        <v>36</v>
      </c>
      <c r="B19" s="15" t="s">
        <v>37</v>
      </c>
      <c r="C19" s="16">
        <v>100.0</v>
      </c>
      <c r="D19" s="16">
        <v>0.0</v>
      </c>
      <c r="E19" s="19">
        <f t="shared" si="1"/>
        <v>100</v>
      </c>
      <c r="F19" s="1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5"/>
    </row>
    <row r="20" ht="15.75" customHeight="1">
      <c r="A20" s="14" t="s">
        <v>38</v>
      </c>
      <c r="B20" s="15" t="s">
        <v>39</v>
      </c>
      <c r="C20" s="16">
        <v>0.0</v>
      </c>
      <c r="D20" s="16">
        <v>600.0</v>
      </c>
      <c r="E20" s="17">
        <f t="shared" si="1"/>
        <v>-600</v>
      </c>
      <c r="F20" s="1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5"/>
    </row>
    <row r="21" ht="15.75" customHeight="1">
      <c r="A21" s="14" t="s">
        <v>40</v>
      </c>
      <c r="B21" s="15" t="s">
        <v>41</v>
      </c>
      <c r="C21" s="16">
        <v>0.0</v>
      </c>
      <c r="D21" s="16">
        <v>1300.0</v>
      </c>
      <c r="E21" s="17">
        <f t="shared" si="1"/>
        <v>-1300</v>
      </c>
      <c r="F21" s="1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"/>
    </row>
    <row r="22" ht="15.75" customHeight="1">
      <c r="A22" s="14" t="s">
        <v>42</v>
      </c>
      <c r="B22" s="15" t="s">
        <v>43</v>
      </c>
      <c r="C22" s="16">
        <v>0.0</v>
      </c>
      <c r="D22" s="16">
        <v>350.0</v>
      </c>
      <c r="E22" s="17">
        <f t="shared" si="1"/>
        <v>-350</v>
      </c>
      <c r="F22" s="1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5"/>
    </row>
    <row r="23" ht="15.75" customHeight="1">
      <c r="A23" s="14" t="s">
        <v>44</v>
      </c>
      <c r="B23" s="15" t="s">
        <v>45</v>
      </c>
      <c r="C23" s="16">
        <v>600.0</v>
      </c>
      <c r="D23" s="16">
        <v>200.0</v>
      </c>
      <c r="E23" s="19">
        <f t="shared" si="1"/>
        <v>400</v>
      </c>
      <c r="F23" s="1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5"/>
    </row>
    <row r="24" ht="15.75" customHeight="1">
      <c r="A24" s="14" t="s">
        <v>46</v>
      </c>
      <c r="B24" s="15" t="s">
        <v>47</v>
      </c>
      <c r="C24" s="16">
        <v>7000.0</v>
      </c>
      <c r="D24" s="16">
        <v>4000.0</v>
      </c>
      <c r="E24" s="19">
        <f t="shared" si="1"/>
        <v>3000</v>
      </c>
      <c r="F24" s="1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/>
    </row>
    <row r="25" ht="15.75" customHeight="1">
      <c r="A25" s="14" t="s">
        <v>48</v>
      </c>
      <c r="B25" s="15" t="s">
        <v>49</v>
      </c>
      <c r="C25" s="16">
        <v>2500.0</v>
      </c>
      <c r="D25" s="16">
        <v>0.0</v>
      </c>
      <c r="E25" s="19">
        <f t="shared" si="1"/>
        <v>2500</v>
      </c>
      <c r="F25" s="1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5"/>
    </row>
    <row r="26" ht="15.75" customHeight="1">
      <c r="A26" s="14" t="s">
        <v>50</v>
      </c>
      <c r="B26" s="15" t="s">
        <v>51</v>
      </c>
      <c r="C26" s="16">
        <v>800.0</v>
      </c>
      <c r="D26" s="16">
        <v>5700.0</v>
      </c>
      <c r="E26" s="17">
        <f t="shared" si="1"/>
        <v>-4900</v>
      </c>
      <c r="F26" s="1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"/>
    </row>
    <row r="27" ht="15.75" customHeight="1">
      <c r="A27" s="14" t="s">
        <v>52</v>
      </c>
      <c r="B27" s="15" t="s">
        <v>53</v>
      </c>
      <c r="C27" s="16">
        <v>3000.0</v>
      </c>
      <c r="D27" s="16">
        <v>3000.0</v>
      </c>
      <c r="E27" s="19">
        <f t="shared" si="1"/>
        <v>0</v>
      </c>
      <c r="F27" s="1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/>
    </row>
    <row r="28" ht="15.75" customHeight="1">
      <c r="A28" s="14" t="s">
        <v>54</v>
      </c>
      <c r="B28" s="15" t="s">
        <v>55</v>
      </c>
      <c r="C28" s="16">
        <v>0.0</v>
      </c>
      <c r="D28" s="16">
        <f>350+150+150+250+50</f>
        <v>950</v>
      </c>
      <c r="E28" s="17">
        <f t="shared" si="1"/>
        <v>-950</v>
      </c>
      <c r="F28" s="1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/>
    </row>
    <row r="29" ht="15.75" customHeight="1">
      <c r="A29" s="14" t="s">
        <v>56</v>
      </c>
      <c r="B29" s="20" t="s">
        <v>57</v>
      </c>
      <c r="C29" s="16">
        <v>2400.0</v>
      </c>
      <c r="D29" s="16">
        <v>2400.0</v>
      </c>
      <c r="E29" s="19">
        <f t="shared" si="1"/>
        <v>0</v>
      </c>
      <c r="F29" s="1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"/>
    </row>
    <row r="30" ht="15.75" customHeight="1">
      <c r="A30" s="21" t="s">
        <v>58</v>
      </c>
      <c r="B30" s="22" t="s">
        <v>59</v>
      </c>
      <c r="C30" s="16">
        <v>0.0</v>
      </c>
      <c r="D30" s="16">
        <v>75.0</v>
      </c>
      <c r="E30" s="17">
        <f t="shared" si="1"/>
        <v>-75</v>
      </c>
      <c r="F30" s="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/>
    </row>
    <row r="31" ht="15.75" customHeight="1">
      <c r="A31" s="23" t="s">
        <v>60</v>
      </c>
      <c r="B31" s="20" t="s">
        <v>61</v>
      </c>
      <c r="C31" s="16">
        <v>0.0</v>
      </c>
      <c r="D31" s="16">
        <f>4000+500</f>
        <v>4500</v>
      </c>
      <c r="E31" s="17">
        <f t="shared" si="1"/>
        <v>-4500</v>
      </c>
      <c r="F31" s="1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"/>
    </row>
    <row r="32" ht="15.75" customHeight="1">
      <c r="A32" s="24"/>
      <c r="B32" s="25"/>
      <c r="C32" s="26">
        <f t="shared" ref="C32:D32" si="2">SUM(C4:C31)</f>
        <v>107050</v>
      </c>
      <c r="D32" s="27">
        <f t="shared" si="2"/>
        <v>106849.77</v>
      </c>
      <c r="E32" s="28"/>
      <c r="F32" s="1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"/>
    </row>
    <row r="33" ht="15.75" customHeight="1">
      <c r="A33" s="4"/>
      <c r="B33" s="4"/>
      <c r="C33" s="29"/>
      <c r="D33" s="30"/>
      <c r="E33" s="29"/>
      <c r="F33" s="1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"/>
    </row>
    <row r="34" ht="15.75" customHeight="1">
      <c r="A34" s="4"/>
      <c r="B34" s="4" t="s">
        <v>62</v>
      </c>
      <c r="C34" s="18"/>
      <c r="D34" s="18"/>
      <c r="E34" s="31">
        <v>50976.3</v>
      </c>
      <c r="F34" s="1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5"/>
    </row>
    <row r="35" ht="15.75" customHeight="1">
      <c r="A35" s="4"/>
      <c r="B35" s="4" t="s">
        <v>63</v>
      </c>
      <c r="C35" s="32">
        <f t="shared" ref="C35:D35" si="3">C32</f>
        <v>107050</v>
      </c>
      <c r="D35" s="33">
        <f t="shared" si="3"/>
        <v>106849.77</v>
      </c>
      <c r="E35" s="34">
        <f>C35-D35</f>
        <v>200.23</v>
      </c>
      <c r="F35" s="3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5"/>
    </row>
    <row r="36" ht="15.75" customHeight="1">
      <c r="A36" s="4"/>
      <c r="B36" s="36"/>
      <c r="C36" s="32"/>
      <c r="D36" s="33"/>
      <c r="E36" s="34"/>
      <c r="F36" s="3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"/>
    </row>
    <row r="37" ht="15.75" customHeight="1">
      <c r="A37" s="4"/>
      <c r="B37" s="4" t="s">
        <v>64</v>
      </c>
      <c r="C37" s="18"/>
      <c r="D37" s="18"/>
      <c r="E37" s="31">
        <f>E34+E35+E36</f>
        <v>51176.53</v>
      </c>
      <c r="F37" s="3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"/>
    </row>
    <row r="38" ht="15.75" customHeight="1">
      <c r="A38" s="4"/>
      <c r="B38" s="4"/>
      <c r="C38" s="18"/>
      <c r="D38" s="18"/>
      <c r="E38" s="35"/>
      <c r="F38" s="1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5"/>
    </row>
    <row r="39" ht="15.75" customHeight="1">
      <c r="A39" s="4"/>
      <c r="B39" s="4" t="s">
        <v>65</v>
      </c>
      <c r="C39" s="32">
        <v>0.0</v>
      </c>
      <c r="D39" s="18"/>
      <c r="E39" s="35"/>
      <c r="F39" s="1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"/>
    </row>
  </sheetData>
  <mergeCells count="2">
    <mergeCell ref="A1:E1"/>
    <mergeCell ref="A2:E2"/>
  </mergeCells>
  <hyperlinks>
    <hyperlink display="1" location="null!A1" ref="A4"/>
    <hyperlink display="2" location="null!A1" ref="A5"/>
    <hyperlink display="3" location="null!A1" ref="A6"/>
    <hyperlink display="6" location="null!A1" ref="A7"/>
    <hyperlink display="7" location="null!A1" ref="A8"/>
    <hyperlink display="8" location="null!A1" ref="A9"/>
    <hyperlink display="11" location="null!A1" ref="A10"/>
    <hyperlink display="13" location="null!A1" ref="A11"/>
    <hyperlink display="14" location="null!A1" ref="A12"/>
    <hyperlink display="15" location="null!A1" ref="A13"/>
    <hyperlink display="16" location="null!A1" ref="A14"/>
    <hyperlink display="17" location="null!A1" ref="A15"/>
    <hyperlink display="18" location="null!A1" ref="A16"/>
    <hyperlink display="20" location="null!A1" ref="A17"/>
    <hyperlink display="21" location="null!A1" ref="A18"/>
    <hyperlink display="22" location="null!A1" ref="A19"/>
    <hyperlink display="25" location="null!A1" ref="A20"/>
    <hyperlink display="27" location="null!A1" ref="A21"/>
    <hyperlink display="29" location="null!A1" ref="A22"/>
    <hyperlink display="30" location="null!A1" ref="A23"/>
    <hyperlink display="31" location="null!A1" ref="A24"/>
    <hyperlink display="32" location="null!A1" ref="A25"/>
    <hyperlink display="33" location="null!A1" ref="A26"/>
    <hyperlink display="34" location="null!A1" ref="A27"/>
    <hyperlink display="35" location="null!A1" ref="A28"/>
    <hyperlink display="38" location="null!A1" ref="A29"/>
    <hyperlink display="39" location="null!A1" ref="A30"/>
    <hyperlink display="40" location="null!A1" ref="A31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5"/>
    <col customWidth="1" min="2" max="2" width="33.88"/>
    <col customWidth="1" min="3" max="3" width="122.5"/>
  </cols>
  <sheetData>
    <row r="1" ht="18.0" customHeight="1">
      <c r="A1" s="37">
        <v>1.0</v>
      </c>
      <c r="B1" s="38" t="s">
        <v>66</v>
      </c>
      <c r="C1" s="39" t="s">
        <v>67</v>
      </c>
    </row>
    <row r="2" ht="18.0" customHeight="1">
      <c r="A2" s="40">
        <v>2.0</v>
      </c>
      <c r="B2" s="41" t="s">
        <v>68</v>
      </c>
      <c r="C2" s="42" t="s">
        <v>69</v>
      </c>
    </row>
    <row r="3" ht="18.0" customHeight="1">
      <c r="A3" s="40">
        <v>3.0</v>
      </c>
      <c r="B3" s="41" t="s">
        <v>11</v>
      </c>
      <c r="C3" s="42" t="s">
        <v>70</v>
      </c>
    </row>
    <row r="4" ht="18.0" customHeight="1">
      <c r="A4" s="40">
        <v>6.0</v>
      </c>
      <c r="B4" s="41" t="s">
        <v>71</v>
      </c>
      <c r="C4" s="42" t="s">
        <v>72</v>
      </c>
    </row>
    <row r="5" ht="18.0" customHeight="1">
      <c r="A5" s="40">
        <v>7.0</v>
      </c>
      <c r="B5" s="41" t="s">
        <v>15</v>
      </c>
      <c r="C5" s="42" t="s">
        <v>73</v>
      </c>
    </row>
    <row r="6" ht="18.0" customHeight="1">
      <c r="A6" s="40">
        <v>8.0</v>
      </c>
      <c r="B6" s="41" t="s">
        <v>74</v>
      </c>
      <c r="C6" s="42" t="s">
        <v>75</v>
      </c>
    </row>
    <row r="7" ht="18.0" customHeight="1">
      <c r="A7" s="40">
        <v>11.0</v>
      </c>
      <c r="B7" s="41" t="s">
        <v>19</v>
      </c>
      <c r="C7" s="42" t="s">
        <v>76</v>
      </c>
    </row>
    <row r="8" ht="30.0" customHeight="1">
      <c r="A8" s="40">
        <v>13.0</v>
      </c>
      <c r="B8" s="41" t="s">
        <v>77</v>
      </c>
      <c r="C8" s="42" t="s">
        <v>78</v>
      </c>
    </row>
    <row r="9" ht="18.0" customHeight="1">
      <c r="A9" s="40">
        <v>14.0</v>
      </c>
      <c r="B9" s="41" t="s">
        <v>23</v>
      </c>
      <c r="C9" s="42" t="s">
        <v>79</v>
      </c>
    </row>
    <row r="10" ht="18.0" customHeight="1">
      <c r="A10" s="40">
        <v>15.0</v>
      </c>
      <c r="B10" s="41" t="s">
        <v>25</v>
      </c>
      <c r="C10" s="42" t="s">
        <v>80</v>
      </c>
    </row>
    <row r="11" ht="30.0" customHeight="1">
      <c r="A11" s="40">
        <v>16.0</v>
      </c>
      <c r="B11" s="41" t="s">
        <v>27</v>
      </c>
      <c r="C11" s="42" t="s">
        <v>81</v>
      </c>
    </row>
    <row r="12" ht="30.0" customHeight="1">
      <c r="A12" s="40">
        <v>17.0</v>
      </c>
      <c r="B12" s="41" t="s">
        <v>29</v>
      </c>
      <c r="C12" s="42" t="s">
        <v>82</v>
      </c>
    </row>
    <row r="13" ht="18.0" customHeight="1">
      <c r="A13" s="40">
        <v>18.0</v>
      </c>
      <c r="B13" s="41" t="s">
        <v>31</v>
      </c>
      <c r="C13" s="42" t="s">
        <v>83</v>
      </c>
    </row>
    <row r="14" ht="18.0" customHeight="1">
      <c r="A14" s="40">
        <v>20.0</v>
      </c>
      <c r="B14" s="41" t="s">
        <v>84</v>
      </c>
      <c r="C14" s="42" t="s">
        <v>85</v>
      </c>
    </row>
    <row r="15" ht="18.0" customHeight="1">
      <c r="A15" s="40">
        <v>21.0</v>
      </c>
      <c r="B15" s="41" t="s">
        <v>86</v>
      </c>
      <c r="C15" s="42" t="s">
        <v>87</v>
      </c>
    </row>
    <row r="16" ht="18.0" customHeight="1">
      <c r="A16" s="40">
        <v>22.0</v>
      </c>
      <c r="B16" s="41" t="s">
        <v>37</v>
      </c>
      <c r="C16" s="42" t="s">
        <v>88</v>
      </c>
    </row>
    <row r="17" ht="30.0" customHeight="1">
      <c r="A17" s="40">
        <v>25.0</v>
      </c>
      <c r="B17" s="41" t="s">
        <v>39</v>
      </c>
      <c r="C17" s="42" t="s">
        <v>89</v>
      </c>
    </row>
    <row r="18" ht="18.0" customHeight="1">
      <c r="A18" s="40">
        <v>27.0</v>
      </c>
      <c r="B18" s="41" t="s">
        <v>41</v>
      </c>
      <c r="C18" s="42" t="s">
        <v>90</v>
      </c>
    </row>
    <row r="19" ht="18.0" customHeight="1">
      <c r="A19" s="40">
        <v>29.0</v>
      </c>
      <c r="B19" s="41" t="s">
        <v>91</v>
      </c>
      <c r="C19" s="42" t="s">
        <v>92</v>
      </c>
    </row>
    <row r="20" ht="18.0" customHeight="1">
      <c r="A20" s="40">
        <v>30.0</v>
      </c>
      <c r="B20" s="41" t="s">
        <v>45</v>
      </c>
      <c r="C20" s="42" t="s">
        <v>93</v>
      </c>
    </row>
    <row r="21" ht="18.0" customHeight="1">
      <c r="A21" s="40">
        <v>31.0</v>
      </c>
      <c r="B21" s="41" t="s">
        <v>47</v>
      </c>
      <c r="C21" s="42" t="s">
        <v>94</v>
      </c>
    </row>
    <row r="22" ht="18.0" customHeight="1">
      <c r="A22" s="40">
        <v>32.0</v>
      </c>
      <c r="B22" s="43" t="s">
        <v>49</v>
      </c>
      <c r="C22" s="42" t="s">
        <v>95</v>
      </c>
    </row>
    <row r="23" ht="18.0" customHeight="1">
      <c r="A23" s="40">
        <v>33.0</v>
      </c>
      <c r="B23" s="41" t="s">
        <v>51</v>
      </c>
      <c r="C23" s="42" t="s">
        <v>96</v>
      </c>
    </row>
    <row r="24" ht="18.0" customHeight="1">
      <c r="A24" s="40">
        <v>34.0</v>
      </c>
      <c r="B24" s="41" t="s">
        <v>53</v>
      </c>
      <c r="C24" s="42" t="s">
        <v>76</v>
      </c>
    </row>
    <row r="25" ht="30.0" customHeight="1">
      <c r="A25" s="40">
        <v>35.0</v>
      </c>
      <c r="B25" s="41" t="s">
        <v>55</v>
      </c>
      <c r="C25" s="42" t="s">
        <v>97</v>
      </c>
    </row>
    <row r="26" ht="18.0" customHeight="1">
      <c r="A26" s="40">
        <v>38.0</v>
      </c>
      <c r="B26" s="41" t="s">
        <v>98</v>
      </c>
      <c r="C26" s="42" t="s">
        <v>99</v>
      </c>
    </row>
    <row r="27" ht="18.0" customHeight="1">
      <c r="A27" s="40">
        <v>39.0</v>
      </c>
      <c r="B27" s="44" t="s">
        <v>100</v>
      </c>
      <c r="C27" s="42" t="s">
        <v>101</v>
      </c>
    </row>
    <row r="28" ht="18.0" customHeight="1">
      <c r="A28" s="40">
        <v>40.0</v>
      </c>
      <c r="B28" s="43" t="s">
        <v>61</v>
      </c>
      <c r="C28" s="45" t="s">
        <v>102</v>
      </c>
    </row>
    <row r="29" ht="15.75" customHeight="1">
      <c r="A29" s="46"/>
      <c r="B29" s="46"/>
      <c r="C29" s="47"/>
    </row>
    <row r="30" ht="15.75" customHeight="1">
      <c r="A30" s="46"/>
      <c r="B30" s="46"/>
      <c r="C30" s="47"/>
    </row>
    <row r="31" ht="15.75" customHeight="1">
      <c r="A31" s="46"/>
      <c r="B31" s="46"/>
      <c r="C31" s="47"/>
    </row>
    <row r="32" ht="15.75" customHeight="1">
      <c r="A32" s="46"/>
      <c r="B32" s="46"/>
      <c r="C32" s="48" t="s">
        <v>103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2024-06-18T21:31:02Z</dcterms:created>
  <dc:creator>Holly Newton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